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aw\OneDrive\Рабочий стол\"/>
    </mc:Choice>
  </mc:AlternateContent>
  <xr:revisionPtr revIDLastSave="0" documentId="13_ncr:1_{57D23E8D-ECE8-4AEA-9D2F-DD5C8A110F7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7" i="1" l="1"/>
  <c r="R16" i="1"/>
  <c r="R15" i="1"/>
  <c r="R13" i="1"/>
  <c r="R12" i="1"/>
  <c r="R11" i="1"/>
  <c r="R8" i="1"/>
  <c r="R9" i="1"/>
  <c r="R7" i="1"/>
  <c r="I24" i="1"/>
  <c r="F24" i="1"/>
  <c r="C21" i="1" l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8" i="1" l="1"/>
  <c r="Q9" i="1"/>
  <c r="Q11" i="1"/>
  <c r="Q12" i="1"/>
  <c r="Q13" i="1"/>
  <c r="Q15" i="1"/>
  <c r="Q16" i="1"/>
  <c r="Q17" i="1"/>
  <c r="Q19" i="1"/>
  <c r="Q20" i="1"/>
  <c r="Q7" i="1"/>
  <c r="Q21" i="1" l="1"/>
</calcChain>
</file>

<file path=xl/sharedStrings.xml><?xml version="1.0" encoding="utf-8"?>
<sst xmlns="http://schemas.openxmlformats.org/spreadsheetml/2006/main" count="180" uniqueCount="63">
  <si>
    <t>Наименование компетенции</t>
  </si>
  <si>
    <t>В части основных модулей компетенции</t>
  </si>
  <si>
    <t>В части вариативных модулей компетенции</t>
  </si>
  <si>
    <t>Вывод:</t>
  </si>
  <si>
    <t>2. Перечень модулей компетенции, содержание которых не соответствует ФГОС СПО</t>
  </si>
  <si>
    <t>1. Содержание всех модулей соответствует 
ФГОС СПО</t>
  </si>
  <si>
    <t>% ТФ, учтенных во ФГОС СПО, от общего количества ТФ модуля компетенции</t>
  </si>
  <si>
    <t>% ПК, не учтенных в содержании модулей компетенции от общего количества ПК во ФГОС</t>
  </si>
  <si>
    <t>3. Предложения по учету содержания модулей компетенции (п.2) в образовательных программах по профессиям/ специальностям СПО</t>
  </si>
  <si>
    <t>Модуль А. Семейный бюджет</t>
  </si>
  <si>
    <t>Инвариант</t>
  </si>
  <si>
    <t>Проектировщик индивидуальной финансовой траектории</t>
  </si>
  <si>
    <t>Профессиональный стандарт 08.019 Специалист по потребительскому кредитованию</t>
  </si>
  <si>
    <t>A/02.5 Анализ кредитоспособности клиента и подготовка решения о целесообразности выдачи потребительского кредита</t>
  </si>
  <si>
    <t>ПК 2.2. Осуществлять и оформлять выдачу кредитов.</t>
  </si>
  <si>
    <t>ПК 2.1. Оценивать кредитоспособность заемщиков</t>
  </si>
  <si>
    <t>ПК 2.3. Осуществлять сопровождение выданных кредитов</t>
  </si>
  <si>
    <t>Вид деятельности 2. Осуществление кредитных банковских операций</t>
  </si>
  <si>
    <t>ФГОС СПО 38.02.06 Финансы (Приказ Министерства образования и науки РФ от 7 августа 2024 г. №539)</t>
  </si>
  <si>
    <t>ФГОС СПО 38.02.07 Банковское дело (Приказ Министерства образования и науки РФ от 14 ноября 2023 №856)</t>
  </si>
  <si>
    <t>ПК 3.1. Осуществлять постановку на учет в налоговых органах, ведение учета в целях исполнения налоговых обязанностей работодателем и (или) в интересах третьихлиц, в том числе физических лиц.</t>
  </si>
  <si>
    <t>ПК 3.2. Проводить обработку документации, информации при формировании налоговой отчетности, во время осуществления мероприятий налогового контроля (администрирования)</t>
  </si>
  <si>
    <t xml:space="preserve">ПК 3.3. Проводить анализ норм законодательства Российской Федерации о налогах и сборах, правоприменительной практики и разъяснений государственных органов </t>
  </si>
  <si>
    <t>ПК 1.3. Проводить расчет налогов и сборов</t>
  </si>
  <si>
    <t>ПК 1.6. Использовать цифровые технологии ведения бухгалтерского учета и формирования отчетности</t>
  </si>
  <si>
    <t>ПК 2.2. Формировать бухгалтерскую (финансовую) и налоговую отчетность</t>
  </si>
  <si>
    <t>A/01.5 Оказание информационно-консультационных услуг клиенту по вопросам предоставления потребительского кредита и выбора кредитной программы</t>
  </si>
  <si>
    <t>учтена</t>
  </si>
  <si>
    <t>Модуль Б. Финансовый план семьи</t>
  </si>
  <si>
    <t>ОТФ код А. Проведение комплекса мероприятий для определения целесообразности предоставления потенциальному заемщику потребительского кредита</t>
  </si>
  <si>
    <t>В/01.5 Взаимодействие с заемщиком по вопросам обслуживания потребительского кредита</t>
  </si>
  <si>
    <t>В/02.5 Проведение мероприятий по предупреждению и урегулированию просроченной задолженности заемщика по договору потребительского кредита</t>
  </si>
  <si>
    <t>ОТФ код В. Контроль исполнения обязательств по договорам потребительского кредита и мониторинг качества потребительских кредитов</t>
  </si>
  <si>
    <t>ФГОС СПО  38.02.01 Экономика и бухгалтерский учёт (по отраслям) (Приказ Министерства образования и науки РФ от 24 июня 2024 №437)</t>
  </si>
  <si>
    <t>Модуль В. Карьерный план</t>
  </si>
  <si>
    <t>Вариатив</t>
  </si>
  <si>
    <t>Модуль Г. Персональный бюджет и налоговое консультирование клиента</t>
  </si>
  <si>
    <t>Профессиональный стандарт  08.044 Консультант по налогам и сборам</t>
  </si>
  <si>
    <t>А/01.6 Постановка на учет в налоговых органах, ведение учета в целях исполнения налоговых обязанностей работодателем и/или в интересах третьих лиц, в том числе физических лиц</t>
  </si>
  <si>
    <t>А/02.6 Обработка документации, информации при формировании налоговой отчетности, во время осуществления мероприятий налогового контроля (администрирования)</t>
  </si>
  <si>
    <t xml:space="preserve">А/03.6Анализ норм законодательства Российской Федерации о налогах и сборах, правоприменительной практики и разъяснений государственных органов для целей налогового консультирования </t>
  </si>
  <si>
    <t>ПК 1.5. Способность проводить мероприятия по информированию и консультированию граждан по вопросам трудоустройства.</t>
  </si>
  <si>
    <t xml:space="preserve">ПК 1.7. Способность применять в работе информационно-коммуникационные технологии, программные продукты, работать с базами данных и государственными информационными ресурсами </t>
  </si>
  <si>
    <t>ОТФ код А.Гарантийное обслуживание услуги по подбору персонала</t>
  </si>
  <si>
    <t xml:space="preserve">А/02.4 Поиск и представление работодателю кандидатов для замены работника, не прошедшего испытательный срок </t>
  </si>
  <si>
    <t>В/02.5 Отбор и оценка кандидатов</t>
  </si>
  <si>
    <t>ОТФ код В. Подбор персонала</t>
  </si>
  <si>
    <t>В/01.5 Поиск и привлечение кандидатов</t>
  </si>
  <si>
    <t>ОТФ А. Документационное обеспечение работы с персоналом</t>
  </si>
  <si>
    <t>Профессиональный стандарт 07.003 Специалист по управлению персоналом</t>
  </si>
  <si>
    <t>А/01.6 Ведение документации по учету и движению персонала</t>
  </si>
  <si>
    <r>
      <rPr>
        <b/>
        <sz val="14"/>
        <rFont val="Times New Roman"/>
        <family val="1"/>
        <charset val="204"/>
      </rPr>
      <t>Профессиональный стандарт 33.012 Специалист по подбору персонала (рекрутер)</t>
    </r>
    <r>
      <rPr>
        <b/>
        <sz val="14"/>
        <color rgb="FFFF0000"/>
        <rFont val="Times New Roman"/>
        <family val="1"/>
        <charset val="204"/>
      </rPr>
      <t xml:space="preserve">
</t>
    </r>
  </si>
  <si>
    <r>
      <rPr>
        <b/>
        <sz val="14"/>
        <color theme="1"/>
        <rFont val="Times New Roman"/>
        <family val="1"/>
        <charset val="204"/>
      </rPr>
      <t>ОТФ код А. Организационное и документационное обеспечение деятельности по налоговому консультированию</t>
    </r>
    <r>
      <rPr>
        <sz val="14"/>
        <color theme="1"/>
        <rFont val="Times New Roman"/>
        <family val="1"/>
        <charset val="204"/>
      </rPr>
      <t xml:space="preserve">
</t>
    </r>
  </si>
  <si>
    <r>
      <rPr>
        <b/>
        <sz val="14"/>
        <color theme="1"/>
        <rFont val="Times New Roman"/>
        <family val="1"/>
        <charset val="204"/>
      </rPr>
      <t>Вид деятельности 3.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Организационное и документационное обеспечение деятельности по налоговому консультированию</t>
    </r>
  </si>
  <si>
    <r>
      <rPr>
        <b/>
        <sz val="14"/>
        <color theme="1"/>
        <rFont val="Times New Roman"/>
        <family val="1"/>
        <charset val="204"/>
      </rPr>
      <t>Вид деятельности 1.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Ведение бухгалтерского и налогового учета</t>
    </r>
  </si>
  <si>
    <r>
      <rPr>
        <b/>
        <sz val="14"/>
        <color theme="1"/>
        <rFont val="Times New Roman"/>
        <family val="1"/>
        <charset val="204"/>
      </rPr>
      <t>Вид деятельности 2.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Составление и использование бухгалтерской (финансовой) и налоговой отчетности </t>
    </r>
  </si>
  <si>
    <r>
      <t xml:space="preserve">     ФГОС </t>
    </r>
    <r>
      <rPr>
        <b/>
        <sz val="14"/>
        <color theme="1"/>
        <rFont val="Times New Roman"/>
        <family val="1"/>
        <charset val="204"/>
      </rPr>
      <t xml:space="preserve">39.02.03 Обеспечение деятельности службы занятости населения, </t>
    </r>
    <r>
      <rPr>
        <b/>
        <sz val="14"/>
        <color rgb="FF000000"/>
        <rFont val="Times New Roman"/>
        <family val="1"/>
        <charset val="204"/>
      </rPr>
      <t>утвержден приказом Министерства просвещения Российской Федерации от 8 июля 2022 г. N 542</t>
    </r>
  </si>
  <si>
    <r>
      <rPr>
        <b/>
        <sz val="14"/>
        <color theme="1"/>
        <rFont val="Times New Roman"/>
        <family val="1"/>
        <charset val="204"/>
      </rPr>
      <t>Вид деятельности 1.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Предоставление услуг в области занятости населения</t>
    </r>
  </si>
  <si>
    <r>
      <rPr>
        <b/>
        <sz val="14"/>
        <color theme="1"/>
        <rFont val="Times New Roman"/>
        <family val="1"/>
        <charset val="204"/>
      </rPr>
      <t>А/01.4 Получение информации от работника о реальных условиях его труда и выполнении работодателем существенных условий найма в течение испытательного срока</t>
    </r>
    <r>
      <rPr>
        <sz val="14"/>
        <color theme="1"/>
        <rFont val="Times New Roman"/>
        <family val="1"/>
        <charset val="204"/>
      </rPr>
      <t xml:space="preserve">
</t>
    </r>
  </si>
  <si>
    <t xml:space="preserve">  </t>
  </si>
  <si>
    <r>
      <rPr>
        <b/>
        <i/>
        <sz val="14"/>
        <color theme="1"/>
        <rFont val="Times New Roman"/>
        <family val="1"/>
        <charset val="204"/>
      </rPr>
      <t xml:space="preserve"> Соответствует</t>
    </r>
    <r>
      <rPr>
        <i/>
        <sz val="14"/>
        <color theme="1"/>
        <rFont val="Times New Roman"/>
        <family val="1"/>
        <charset val="204"/>
      </rPr>
      <t xml:space="preserve">
(% ТФ модуля, учтенных во ФГОС СПО состовляет 78,8 %);
</t>
    </r>
  </si>
  <si>
    <t>-</t>
  </si>
  <si>
    <r>
      <rPr>
        <b/>
        <i/>
        <sz val="14"/>
        <color theme="1"/>
        <rFont val="Times New Roman"/>
        <family val="1"/>
        <charset val="204"/>
      </rPr>
      <t xml:space="preserve"> Частично соответствует</t>
    </r>
    <r>
      <rPr>
        <i/>
        <sz val="14"/>
        <color theme="1"/>
        <rFont val="Times New Roman"/>
        <family val="1"/>
        <charset val="204"/>
      </rPr>
      <t xml:space="preserve">
(% ТФ модуля, учтенных во ФГОС СПО составляет 67%);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</si>
</sst>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1" fillId="0" borderId="1" xfId="0" applyFont="1" applyFill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164" fontId="2" fillId="0" borderId="4" xfId="0" applyNumberFormat="1" applyFont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wrapText="1"/>
    </xf>
    <xf numFmtId="0" fontId="3" fillId="5" borderId="13" xfId="0" applyFont="1" applyFill="1" applyBorder="1" applyAlignment="1">
      <alignment horizontal="center" wrapText="1"/>
    </xf>
    <xf numFmtId="0" fontId="3" fillId="5" borderId="15" xfId="0" applyFont="1" applyFill="1" applyBorder="1" applyAlignment="1">
      <alignment horizontal="center" wrapText="1"/>
    </xf>
    <xf numFmtId="0" fontId="1" fillId="5" borderId="14" xfId="0" applyFont="1" applyFill="1" applyBorder="1" applyAlignment="1">
      <alignment horizontal="center" wrapText="1"/>
    </xf>
    <xf numFmtId="0" fontId="1" fillId="5" borderId="13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 wrapText="1"/>
    </xf>
    <xf numFmtId="0" fontId="3" fillId="5" borderId="11" xfId="0" applyFont="1" applyFill="1" applyBorder="1" applyAlignment="1">
      <alignment horizontal="center" wrapText="1"/>
    </xf>
    <xf numFmtId="0" fontId="1" fillId="5" borderId="5" xfId="0" applyFont="1" applyFill="1" applyBorder="1" applyAlignment="1">
      <alignment horizontal="center" wrapText="1"/>
    </xf>
    <xf numFmtId="0" fontId="2" fillId="5" borderId="9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 wrapText="1"/>
    </xf>
    <xf numFmtId="0" fontId="5" fillId="5" borderId="11" xfId="0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wrapText="1"/>
    </xf>
    <xf numFmtId="0" fontId="1" fillId="5" borderId="9" xfId="0" applyFont="1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2" fillId="5" borderId="1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wrapText="1"/>
    </xf>
    <xf numFmtId="0" fontId="2" fillId="5" borderId="0" xfId="0" applyFont="1" applyFill="1" applyAlignment="1">
      <alignment wrapText="1"/>
    </xf>
    <xf numFmtId="0" fontId="1" fillId="6" borderId="1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0" fontId="2" fillId="6" borderId="8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6" borderId="5" xfId="0" applyFont="1" applyFill="1" applyBorder="1" applyAlignment="1">
      <alignment wrapText="1"/>
    </xf>
    <xf numFmtId="0" fontId="7" fillId="6" borderId="9" xfId="0" applyFont="1" applyFill="1" applyBorder="1" applyAlignment="1">
      <alignment horizontal="left" vertical="top" wrapText="1"/>
    </xf>
    <xf numFmtId="0" fontId="7" fillId="6" borderId="1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2" fillId="7" borderId="0" xfId="0" applyFont="1" applyFill="1" applyAlignment="1">
      <alignment wrapText="1"/>
    </xf>
    <xf numFmtId="0" fontId="9" fillId="7" borderId="0" xfId="0" applyFont="1" applyFill="1" applyAlignment="1">
      <alignment wrapText="1"/>
    </xf>
    <xf numFmtId="1" fontId="2" fillId="6" borderId="1" xfId="0" applyNumberFormat="1" applyFont="1" applyFill="1" applyBorder="1" applyAlignment="1">
      <alignment wrapText="1"/>
    </xf>
    <xf numFmtId="2" fontId="2" fillId="8" borderId="1" xfId="0" applyNumberFormat="1" applyFont="1" applyFill="1" applyBorder="1" applyAlignment="1">
      <alignment wrapText="1"/>
    </xf>
    <xf numFmtId="1" fontId="2" fillId="8" borderId="1" xfId="0" applyNumberFormat="1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tabSelected="1" topLeftCell="D10" zoomScale="71" zoomScaleNormal="71" workbookViewId="0">
      <selection activeCell="R7" sqref="R7"/>
    </sheetView>
  </sheetViews>
  <sheetFormatPr defaultColWidth="9.140625" defaultRowHeight="18.75" x14ac:dyDescent="0.3"/>
  <cols>
    <col min="1" max="1" width="36.42578125" style="1" customWidth="1"/>
    <col min="2" max="2" width="38.7109375" style="1" customWidth="1"/>
    <col min="3" max="3" width="40.42578125" style="1" customWidth="1"/>
    <col min="4" max="5" width="27.140625" style="1" customWidth="1"/>
    <col min="6" max="6" width="18.28515625" style="1" customWidth="1"/>
    <col min="7" max="7" width="25.7109375" style="1" customWidth="1"/>
    <col min="8" max="8" width="28.28515625" style="1" customWidth="1"/>
    <col min="9" max="9" width="30.140625" style="1" customWidth="1"/>
    <col min="10" max="11" width="21.7109375" style="1" customWidth="1"/>
    <col min="12" max="12" width="19" style="1" customWidth="1"/>
    <col min="13" max="13" width="27.5703125" style="1" customWidth="1"/>
    <col min="14" max="14" width="25.5703125" style="1" customWidth="1"/>
    <col min="15" max="15" width="25.85546875" style="1" customWidth="1"/>
    <col min="16" max="16" width="27.28515625" style="1" customWidth="1"/>
    <col min="17" max="17" width="9.140625" style="1"/>
    <col min="18" max="18" width="22" style="1" customWidth="1"/>
    <col min="19" max="16384" width="9.140625" style="1"/>
  </cols>
  <sheetData>
    <row r="1" spans="1:20" x14ac:dyDescent="0.3">
      <c r="A1" s="28" t="s">
        <v>0</v>
      </c>
      <c r="B1" s="43" t="s">
        <v>11</v>
      </c>
      <c r="C1" s="37" t="s">
        <v>9</v>
      </c>
      <c r="D1" s="38"/>
      <c r="E1" s="30" t="s">
        <v>28</v>
      </c>
      <c r="F1" s="31"/>
      <c r="G1" s="31"/>
      <c r="H1" s="31"/>
      <c r="I1" s="45" t="s">
        <v>34</v>
      </c>
      <c r="J1" s="46"/>
      <c r="K1" s="46"/>
      <c r="L1" s="46"/>
      <c r="M1" s="47"/>
      <c r="N1" s="48" t="s">
        <v>36</v>
      </c>
      <c r="O1" s="49"/>
      <c r="P1" s="49"/>
      <c r="R1" s="92" t="s">
        <v>7</v>
      </c>
    </row>
    <row r="2" spans="1:20" x14ac:dyDescent="0.3">
      <c r="A2" s="28"/>
      <c r="B2" s="29"/>
      <c r="C2" s="35" t="s">
        <v>10</v>
      </c>
      <c r="D2" s="36"/>
      <c r="E2" s="32" t="s">
        <v>10</v>
      </c>
      <c r="F2" s="33"/>
      <c r="G2" s="33"/>
      <c r="H2" s="34"/>
      <c r="I2" s="50" t="s">
        <v>35</v>
      </c>
      <c r="J2" s="51"/>
      <c r="K2" s="51"/>
      <c r="L2" s="51"/>
      <c r="M2" s="52"/>
      <c r="N2" s="53" t="s">
        <v>35</v>
      </c>
      <c r="O2" s="54"/>
      <c r="P2" s="54"/>
      <c r="R2" s="92"/>
    </row>
    <row r="3" spans="1:20" ht="93.75" x14ac:dyDescent="0.3">
      <c r="A3" s="28"/>
      <c r="B3" s="29"/>
      <c r="C3" s="32" t="s">
        <v>12</v>
      </c>
      <c r="D3" s="33"/>
      <c r="E3" s="32" t="s">
        <v>12</v>
      </c>
      <c r="F3" s="33"/>
      <c r="G3" s="33"/>
      <c r="H3" s="34"/>
      <c r="I3" s="55" t="s">
        <v>51</v>
      </c>
      <c r="J3" s="56"/>
      <c r="K3" s="56"/>
      <c r="L3" s="57"/>
      <c r="M3" s="58" t="s">
        <v>49</v>
      </c>
      <c r="N3" s="53" t="s">
        <v>37</v>
      </c>
      <c r="O3" s="59"/>
      <c r="P3" s="60"/>
      <c r="R3" s="92"/>
    </row>
    <row r="4" spans="1:20" ht="75" x14ac:dyDescent="0.3">
      <c r="A4" s="28"/>
      <c r="B4" s="29"/>
      <c r="C4" s="41" t="s">
        <v>29</v>
      </c>
      <c r="D4" s="42"/>
      <c r="E4" s="41" t="s">
        <v>29</v>
      </c>
      <c r="F4" s="42"/>
      <c r="G4" s="39" t="s">
        <v>32</v>
      </c>
      <c r="H4" s="40"/>
      <c r="I4" s="61" t="s">
        <v>43</v>
      </c>
      <c r="J4" s="62"/>
      <c r="K4" s="63" t="s">
        <v>46</v>
      </c>
      <c r="L4" s="64"/>
      <c r="M4" s="65" t="s">
        <v>48</v>
      </c>
      <c r="N4" s="66" t="s">
        <v>52</v>
      </c>
      <c r="O4" s="66"/>
      <c r="P4" s="66"/>
      <c r="R4" s="92"/>
    </row>
    <row r="5" spans="1:20" ht="234.75" customHeight="1" x14ac:dyDescent="0.3">
      <c r="A5" s="28"/>
      <c r="B5" s="29"/>
      <c r="C5" s="3" t="s">
        <v>26</v>
      </c>
      <c r="D5" s="4" t="s">
        <v>13</v>
      </c>
      <c r="E5" s="5" t="s">
        <v>26</v>
      </c>
      <c r="F5" s="2" t="s">
        <v>13</v>
      </c>
      <c r="G5" s="2" t="s">
        <v>30</v>
      </c>
      <c r="H5" s="2" t="s">
        <v>31</v>
      </c>
      <c r="I5" s="67" t="s">
        <v>58</v>
      </c>
      <c r="J5" s="65" t="s">
        <v>44</v>
      </c>
      <c r="K5" s="65" t="s">
        <v>47</v>
      </c>
      <c r="L5" s="65" t="s">
        <v>45</v>
      </c>
      <c r="M5" s="65" t="s">
        <v>50</v>
      </c>
      <c r="N5" s="65" t="s">
        <v>38</v>
      </c>
      <c r="O5" s="65" t="s">
        <v>39</v>
      </c>
      <c r="P5" s="65" t="s">
        <v>40</v>
      </c>
      <c r="R5" s="92"/>
    </row>
    <row r="6" spans="1:20" ht="39" customHeight="1" x14ac:dyDescent="0.3">
      <c r="A6" s="75" t="s">
        <v>19</v>
      </c>
      <c r="B6" s="76"/>
      <c r="C6" s="77"/>
      <c r="D6" s="78"/>
      <c r="E6" s="79"/>
      <c r="F6" s="80"/>
      <c r="G6" s="80"/>
      <c r="H6" s="80"/>
      <c r="I6" s="80"/>
      <c r="J6" s="80"/>
      <c r="K6" s="80"/>
      <c r="L6" s="80"/>
      <c r="M6" s="80"/>
      <c r="N6" s="80"/>
      <c r="O6" s="80"/>
      <c r="P6" s="81"/>
      <c r="Q6" s="86"/>
      <c r="R6" s="90"/>
    </row>
    <row r="7" spans="1:20" ht="36" customHeight="1" x14ac:dyDescent="0.3">
      <c r="A7" s="28" t="s">
        <v>17</v>
      </c>
      <c r="B7" s="10" t="s">
        <v>15</v>
      </c>
      <c r="C7" s="11" t="s">
        <v>27</v>
      </c>
      <c r="D7" s="12" t="s">
        <v>27</v>
      </c>
      <c r="E7" s="11" t="s">
        <v>27</v>
      </c>
      <c r="F7" s="11" t="s">
        <v>27</v>
      </c>
      <c r="G7" s="11" t="s">
        <v>27</v>
      </c>
      <c r="H7" s="11" t="s">
        <v>27</v>
      </c>
      <c r="I7" s="70" t="s">
        <v>27</v>
      </c>
      <c r="J7" s="70" t="s">
        <v>27</v>
      </c>
      <c r="K7" s="71"/>
      <c r="L7" s="71"/>
      <c r="M7" s="71"/>
      <c r="N7" s="70" t="s">
        <v>27</v>
      </c>
      <c r="O7" s="70" t="s">
        <v>27</v>
      </c>
      <c r="P7" s="72" t="s">
        <v>27</v>
      </c>
      <c r="Q7" s="86">
        <f>COUNTIF(C7:P7,"учтена")</f>
        <v>11</v>
      </c>
      <c r="R7" s="91">
        <f>(3/14)*100</f>
        <v>21.428571428571427</v>
      </c>
    </row>
    <row r="8" spans="1:20" ht="37.5" x14ac:dyDescent="0.3">
      <c r="A8" s="44"/>
      <c r="B8" s="10" t="s">
        <v>14</v>
      </c>
      <c r="C8" s="11" t="s">
        <v>27</v>
      </c>
      <c r="D8" s="11" t="s">
        <v>27</v>
      </c>
      <c r="E8" s="11" t="s">
        <v>27</v>
      </c>
      <c r="F8" s="11" t="s">
        <v>27</v>
      </c>
      <c r="G8" s="11" t="s">
        <v>27</v>
      </c>
      <c r="H8" s="11" t="s">
        <v>27</v>
      </c>
      <c r="I8" s="68"/>
      <c r="J8" s="68"/>
      <c r="K8" s="68"/>
      <c r="L8" s="68"/>
      <c r="M8" s="68"/>
      <c r="N8" s="68"/>
      <c r="O8" s="68"/>
      <c r="P8" s="69"/>
      <c r="Q8" s="86">
        <f t="shared" ref="Q8:Q22" si="0">COUNTIF(C8:P8,"учтена")</f>
        <v>6</v>
      </c>
      <c r="R8" s="91">
        <f>(8/14)*100</f>
        <v>57.142857142857139</v>
      </c>
    </row>
    <row r="9" spans="1:20" ht="56.25" x14ac:dyDescent="0.3">
      <c r="A9" s="44"/>
      <c r="B9" s="10" t="s">
        <v>16</v>
      </c>
      <c r="C9" s="6"/>
      <c r="D9" s="7"/>
      <c r="E9" s="11" t="s">
        <v>27</v>
      </c>
      <c r="F9" s="11" t="s">
        <v>27</v>
      </c>
      <c r="G9" s="11" t="s">
        <v>27</v>
      </c>
      <c r="H9" s="11" t="s">
        <v>27</v>
      </c>
      <c r="I9" s="68"/>
      <c r="J9" s="68"/>
      <c r="K9" s="68"/>
      <c r="L9" s="68"/>
      <c r="M9" s="68"/>
      <c r="N9" s="68"/>
      <c r="O9" s="68"/>
      <c r="P9" s="69"/>
      <c r="Q9" s="86">
        <f t="shared" si="0"/>
        <v>4</v>
      </c>
      <c r="R9" s="91">
        <f>(10/14)*100</f>
        <v>71.428571428571431</v>
      </c>
    </row>
    <row r="10" spans="1:20" ht="54.75" customHeight="1" x14ac:dyDescent="0.3">
      <c r="A10" s="75" t="s">
        <v>18</v>
      </c>
      <c r="B10" s="76"/>
      <c r="C10" s="77"/>
      <c r="D10" s="78"/>
      <c r="E10" s="79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1"/>
      <c r="Q10" s="80"/>
      <c r="R10" s="89"/>
    </row>
    <row r="11" spans="1:20" ht="150" x14ac:dyDescent="0.3">
      <c r="A11" s="27" t="s">
        <v>53</v>
      </c>
      <c r="B11" s="10" t="s">
        <v>20</v>
      </c>
      <c r="C11" s="11" t="s">
        <v>27</v>
      </c>
      <c r="D11" s="12" t="s">
        <v>27</v>
      </c>
      <c r="E11" s="11" t="s">
        <v>27</v>
      </c>
      <c r="F11" s="11" t="s">
        <v>27</v>
      </c>
      <c r="G11" s="11" t="s">
        <v>27</v>
      </c>
      <c r="H11" s="11" t="s">
        <v>27</v>
      </c>
      <c r="I11" s="68"/>
      <c r="J11" s="70" t="s">
        <v>27</v>
      </c>
      <c r="K11" s="70" t="s">
        <v>27</v>
      </c>
      <c r="L11" s="70" t="s">
        <v>27</v>
      </c>
      <c r="M11" s="70" t="s">
        <v>27</v>
      </c>
      <c r="N11" s="70" t="s">
        <v>27</v>
      </c>
      <c r="O11" s="70" t="s">
        <v>27</v>
      </c>
      <c r="P11" s="72" t="s">
        <v>27</v>
      </c>
      <c r="Q11" s="86">
        <f t="shared" si="0"/>
        <v>13</v>
      </c>
      <c r="R11" s="91">
        <f>(1/14)*100</f>
        <v>7.1428571428571423</v>
      </c>
    </row>
    <row r="12" spans="1:20" ht="131.25" x14ac:dyDescent="0.3">
      <c r="A12" s="27"/>
      <c r="B12" s="10" t="s">
        <v>21</v>
      </c>
      <c r="C12" s="6"/>
      <c r="D12" s="7"/>
      <c r="E12" s="8"/>
      <c r="F12" s="9"/>
      <c r="G12" s="9"/>
      <c r="H12" s="9"/>
      <c r="I12" s="70" t="s">
        <v>27</v>
      </c>
      <c r="J12" s="70" t="s">
        <v>27</v>
      </c>
      <c r="K12" s="70" t="s">
        <v>27</v>
      </c>
      <c r="L12" s="71"/>
      <c r="M12" s="70" t="s">
        <v>27</v>
      </c>
      <c r="N12" s="70" t="s">
        <v>27</v>
      </c>
      <c r="O12" s="70" t="s">
        <v>27</v>
      </c>
      <c r="P12" s="72" t="s">
        <v>27</v>
      </c>
      <c r="Q12" s="86">
        <f t="shared" si="0"/>
        <v>7</v>
      </c>
      <c r="R12" s="91">
        <f>(7/14)*100</f>
        <v>50</v>
      </c>
    </row>
    <row r="13" spans="1:20" ht="131.25" x14ac:dyDescent="0.3">
      <c r="A13" s="27"/>
      <c r="B13" s="10" t="s">
        <v>22</v>
      </c>
      <c r="C13" s="11" t="s">
        <v>27</v>
      </c>
      <c r="D13" s="12" t="s">
        <v>27</v>
      </c>
      <c r="E13" s="11" t="s">
        <v>27</v>
      </c>
      <c r="F13" s="11" t="s">
        <v>27</v>
      </c>
      <c r="G13" s="11" t="s">
        <v>27</v>
      </c>
      <c r="H13" s="11" t="s">
        <v>27</v>
      </c>
      <c r="I13" s="70" t="s">
        <v>27</v>
      </c>
      <c r="J13" s="70" t="s">
        <v>27</v>
      </c>
      <c r="K13" s="70" t="s">
        <v>27</v>
      </c>
      <c r="L13" s="70" t="s">
        <v>27</v>
      </c>
      <c r="M13" s="70" t="s">
        <v>27</v>
      </c>
      <c r="N13" s="70" t="s">
        <v>27</v>
      </c>
      <c r="O13" s="70" t="s">
        <v>27</v>
      </c>
      <c r="P13" s="72" t="s">
        <v>27</v>
      </c>
      <c r="Q13" s="86">
        <f t="shared" si="0"/>
        <v>14</v>
      </c>
      <c r="R13" s="91">
        <f>(0/14)*100</f>
        <v>0</v>
      </c>
      <c r="T13" s="1" t="s">
        <v>59</v>
      </c>
    </row>
    <row r="14" spans="1:20" ht="62.25" customHeight="1" x14ac:dyDescent="0.3">
      <c r="A14" s="75" t="s">
        <v>33</v>
      </c>
      <c r="B14" s="76"/>
      <c r="C14" s="77"/>
      <c r="D14" s="78"/>
      <c r="E14" s="79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1"/>
      <c r="Q14" s="80"/>
      <c r="R14" s="89"/>
    </row>
    <row r="15" spans="1:20" ht="50.25" customHeight="1" x14ac:dyDescent="0.3">
      <c r="A15" s="27" t="s">
        <v>54</v>
      </c>
      <c r="B15" s="10" t="s">
        <v>23</v>
      </c>
      <c r="C15" s="6" t="s">
        <v>27</v>
      </c>
      <c r="D15" s="7" t="s">
        <v>27</v>
      </c>
      <c r="E15" s="11" t="s">
        <v>27</v>
      </c>
      <c r="F15" s="11" t="s">
        <v>27</v>
      </c>
      <c r="G15" s="11" t="s">
        <v>27</v>
      </c>
      <c r="H15" s="11" t="s">
        <v>27</v>
      </c>
      <c r="I15" s="70" t="s">
        <v>27</v>
      </c>
      <c r="J15" s="70" t="s">
        <v>27</v>
      </c>
      <c r="K15" s="70" t="s">
        <v>27</v>
      </c>
      <c r="L15" s="71"/>
      <c r="M15" s="71"/>
      <c r="N15" s="70" t="s">
        <v>27</v>
      </c>
      <c r="O15" s="70" t="s">
        <v>27</v>
      </c>
      <c r="P15" s="72" t="s">
        <v>27</v>
      </c>
      <c r="Q15" s="86">
        <f t="shared" si="0"/>
        <v>12</v>
      </c>
      <c r="R15" s="91">
        <f>(2/14)*100</f>
        <v>14.285714285714285</v>
      </c>
    </row>
    <row r="16" spans="1:20" ht="59.25" customHeight="1" x14ac:dyDescent="0.3">
      <c r="A16" s="27"/>
      <c r="B16" s="13" t="s">
        <v>24</v>
      </c>
      <c r="C16" s="6" t="s">
        <v>27</v>
      </c>
      <c r="D16" s="7" t="s">
        <v>27</v>
      </c>
      <c r="E16" s="11" t="s">
        <v>27</v>
      </c>
      <c r="F16" s="11" t="s">
        <v>27</v>
      </c>
      <c r="G16" s="11" t="s">
        <v>27</v>
      </c>
      <c r="H16" s="11" t="s">
        <v>27</v>
      </c>
      <c r="I16" s="70" t="s">
        <v>27</v>
      </c>
      <c r="J16" s="70" t="s">
        <v>27</v>
      </c>
      <c r="K16" s="70" t="s">
        <v>27</v>
      </c>
      <c r="L16" s="71"/>
      <c r="M16" s="70" t="s">
        <v>27</v>
      </c>
      <c r="N16" s="70" t="s">
        <v>27</v>
      </c>
      <c r="O16" s="70" t="s">
        <v>27</v>
      </c>
      <c r="P16" s="72" t="s">
        <v>27</v>
      </c>
      <c r="Q16" s="86">
        <f t="shared" si="0"/>
        <v>13</v>
      </c>
      <c r="R16" s="91">
        <f>(1/14)*100</f>
        <v>7.1428571428571423</v>
      </c>
    </row>
    <row r="17" spans="1:18" ht="90" customHeight="1" x14ac:dyDescent="0.3">
      <c r="A17" s="14" t="s">
        <v>55</v>
      </c>
      <c r="B17" s="13" t="s">
        <v>25</v>
      </c>
      <c r="C17" s="6"/>
      <c r="D17" s="7"/>
      <c r="E17" s="8"/>
      <c r="F17" s="9"/>
      <c r="G17" s="9"/>
      <c r="H17" s="9"/>
      <c r="I17" s="68"/>
      <c r="J17" s="68"/>
      <c r="K17" s="71"/>
      <c r="L17" s="71"/>
      <c r="M17" s="71"/>
      <c r="N17" s="70" t="s">
        <v>27</v>
      </c>
      <c r="O17" s="70" t="s">
        <v>27</v>
      </c>
      <c r="P17" s="72" t="s">
        <v>27</v>
      </c>
      <c r="Q17" s="86">
        <f t="shared" si="0"/>
        <v>3</v>
      </c>
      <c r="R17" s="91">
        <f>(11/14)*100</f>
        <v>78.571428571428569</v>
      </c>
    </row>
    <row r="18" spans="1:18" ht="65.25" customHeight="1" x14ac:dyDescent="0.3">
      <c r="A18" s="82" t="s">
        <v>56</v>
      </c>
      <c r="B18" s="83"/>
      <c r="C18" s="78"/>
      <c r="D18" s="78"/>
      <c r="E18" s="80"/>
      <c r="F18" s="80"/>
      <c r="G18" s="80"/>
      <c r="H18" s="80"/>
      <c r="I18" s="80"/>
      <c r="J18" s="80"/>
      <c r="K18" s="80"/>
      <c r="L18" s="80"/>
      <c r="M18" s="80"/>
      <c r="N18" s="84"/>
      <c r="O18" s="84"/>
      <c r="P18" s="85"/>
      <c r="Q18" s="80"/>
      <c r="R18" s="89"/>
    </row>
    <row r="19" spans="1:18" ht="93.75" x14ac:dyDescent="0.3">
      <c r="A19" s="27" t="s">
        <v>57</v>
      </c>
      <c r="B19" s="15" t="s">
        <v>41</v>
      </c>
      <c r="C19" s="6" t="s">
        <v>27</v>
      </c>
      <c r="D19" s="6" t="s">
        <v>27</v>
      </c>
      <c r="E19" s="6" t="s">
        <v>27</v>
      </c>
      <c r="F19" s="6" t="s">
        <v>27</v>
      </c>
      <c r="G19" s="6" t="s">
        <v>27</v>
      </c>
      <c r="H19" s="6" t="s">
        <v>27</v>
      </c>
      <c r="I19" s="73" t="s">
        <v>27</v>
      </c>
      <c r="J19" s="73" t="s">
        <v>27</v>
      </c>
      <c r="K19" s="73" t="s">
        <v>27</v>
      </c>
      <c r="L19" s="73" t="s">
        <v>27</v>
      </c>
      <c r="M19" s="73" t="s">
        <v>27</v>
      </c>
      <c r="N19" s="70" t="s">
        <v>27</v>
      </c>
      <c r="O19" s="70" t="s">
        <v>27</v>
      </c>
      <c r="P19" s="72" t="s">
        <v>27</v>
      </c>
      <c r="Q19" s="86">
        <f t="shared" si="0"/>
        <v>14</v>
      </c>
      <c r="R19" s="91">
        <v>0</v>
      </c>
    </row>
    <row r="20" spans="1:18" ht="150" x14ac:dyDescent="0.3">
      <c r="A20" s="27"/>
      <c r="B20" s="15" t="s">
        <v>42</v>
      </c>
      <c r="C20" s="6" t="s">
        <v>27</v>
      </c>
      <c r="D20" s="6" t="s">
        <v>27</v>
      </c>
      <c r="E20" s="6" t="s">
        <v>27</v>
      </c>
      <c r="F20" s="6" t="s">
        <v>27</v>
      </c>
      <c r="G20" s="6" t="s">
        <v>27</v>
      </c>
      <c r="H20" s="6" t="s">
        <v>27</v>
      </c>
      <c r="I20" s="73" t="s">
        <v>27</v>
      </c>
      <c r="J20" s="73" t="s">
        <v>27</v>
      </c>
      <c r="K20" s="73" t="s">
        <v>27</v>
      </c>
      <c r="L20" s="73" t="s">
        <v>27</v>
      </c>
      <c r="M20" s="73" t="s">
        <v>27</v>
      </c>
      <c r="N20" s="70" t="s">
        <v>27</v>
      </c>
      <c r="O20" s="70" t="s">
        <v>27</v>
      </c>
      <c r="P20" s="72" t="s">
        <v>27</v>
      </c>
      <c r="Q20" s="86">
        <f t="shared" si="0"/>
        <v>14</v>
      </c>
      <c r="R20" s="91">
        <v>0</v>
      </c>
    </row>
    <row r="21" spans="1:18" ht="19.5" thickBot="1" x14ac:dyDescent="0.35">
      <c r="A21" s="16"/>
      <c r="B21" s="16"/>
      <c r="C21" s="1">
        <f t="shared" ref="C21:Q21" si="1">COUNTIF(C7:C20,"учтена")</f>
        <v>8</v>
      </c>
      <c r="D21" s="1">
        <f t="shared" si="1"/>
        <v>8</v>
      </c>
      <c r="E21" s="1">
        <f t="shared" si="1"/>
        <v>9</v>
      </c>
      <c r="F21" s="1">
        <f t="shared" si="1"/>
        <v>9</v>
      </c>
      <c r="G21" s="1">
        <f t="shared" si="1"/>
        <v>9</v>
      </c>
      <c r="H21" s="1">
        <f t="shared" si="1"/>
        <v>9</v>
      </c>
      <c r="I21" s="74">
        <f t="shared" si="1"/>
        <v>7</v>
      </c>
      <c r="J21" s="74">
        <f t="shared" si="1"/>
        <v>8</v>
      </c>
      <c r="K21" s="74">
        <f t="shared" si="1"/>
        <v>7</v>
      </c>
      <c r="L21" s="74">
        <f t="shared" si="1"/>
        <v>4</v>
      </c>
      <c r="M21" s="74">
        <f t="shared" si="1"/>
        <v>6</v>
      </c>
      <c r="N21" s="74">
        <f t="shared" si="1"/>
        <v>9</v>
      </c>
      <c r="O21" s="74">
        <f t="shared" si="1"/>
        <v>9</v>
      </c>
      <c r="P21" s="74">
        <f t="shared" si="1"/>
        <v>9</v>
      </c>
      <c r="Q21" s="87">
        <f t="shared" si="1"/>
        <v>0</v>
      </c>
      <c r="R21" s="9"/>
    </row>
    <row r="22" spans="1:18" ht="57" thickBot="1" x14ac:dyDescent="0.35">
      <c r="A22" s="16"/>
      <c r="B22" s="17" t="s">
        <v>6</v>
      </c>
      <c r="C22" s="18"/>
      <c r="D22" s="18"/>
      <c r="E22" s="19"/>
      <c r="F22" s="18"/>
      <c r="G22" s="18"/>
      <c r="H22" s="18"/>
      <c r="I22" s="18"/>
      <c r="J22" s="18"/>
      <c r="K22" s="18"/>
      <c r="L22" s="18"/>
      <c r="M22" s="18"/>
      <c r="N22" s="20"/>
      <c r="O22" s="20"/>
      <c r="P22" s="18"/>
      <c r="Q22" s="9"/>
      <c r="R22" s="9"/>
    </row>
    <row r="24" spans="1:18" ht="37.5" x14ac:dyDescent="0.3">
      <c r="A24" s="21" t="s">
        <v>3</v>
      </c>
      <c r="B24" s="22" t="s">
        <v>1</v>
      </c>
      <c r="C24" s="22" t="s">
        <v>2</v>
      </c>
      <c r="F24" s="88">
        <f>C21+D21+E21+F21+G21+H21</f>
        <v>52</v>
      </c>
      <c r="G24" s="87"/>
      <c r="H24" s="87"/>
      <c r="I24" s="88">
        <f>I21+J21+K21+L21+M21+N21+O21+P21</f>
        <v>59</v>
      </c>
    </row>
    <row r="25" spans="1:18" ht="94.5" x14ac:dyDescent="0.3">
      <c r="A25" s="23" t="s">
        <v>5</v>
      </c>
      <c r="B25" s="24" t="s">
        <v>60</v>
      </c>
      <c r="C25" s="24" t="s">
        <v>62</v>
      </c>
    </row>
    <row r="26" spans="1:18" ht="75" x14ac:dyDescent="0.3">
      <c r="A26" s="25" t="s">
        <v>4</v>
      </c>
      <c r="B26" s="26" t="s">
        <v>61</v>
      </c>
      <c r="C26" s="26" t="s">
        <v>61</v>
      </c>
    </row>
    <row r="27" spans="1:18" ht="131.25" x14ac:dyDescent="0.3">
      <c r="A27" s="25" t="s">
        <v>8</v>
      </c>
      <c r="B27" s="9"/>
      <c r="C27" s="9"/>
    </row>
  </sheetData>
  <mergeCells count="29">
    <mergeCell ref="R1:R5"/>
    <mergeCell ref="A18:B18"/>
    <mergeCell ref="A19:A20"/>
    <mergeCell ref="I3:L3"/>
    <mergeCell ref="K4:L4"/>
    <mergeCell ref="N3:P3"/>
    <mergeCell ref="E4:F4"/>
    <mergeCell ref="N4:P4"/>
    <mergeCell ref="G4:H4"/>
    <mergeCell ref="E3:H3"/>
    <mergeCell ref="I4:J4"/>
    <mergeCell ref="C3:D3"/>
    <mergeCell ref="C4:D4"/>
    <mergeCell ref="A15:A16"/>
    <mergeCell ref="A1:A5"/>
    <mergeCell ref="B1:B5"/>
    <mergeCell ref="A7:A9"/>
    <mergeCell ref="N1:P1"/>
    <mergeCell ref="C2:D2"/>
    <mergeCell ref="C1:D1"/>
    <mergeCell ref="N2:P2"/>
    <mergeCell ref="I1:M1"/>
    <mergeCell ref="I2:M2"/>
    <mergeCell ref="A11:A13"/>
    <mergeCell ref="A6:B6"/>
    <mergeCell ref="A14:B14"/>
    <mergeCell ref="A10:B10"/>
    <mergeCell ref="E1:H1"/>
    <mergeCell ref="E2:H2"/>
  </mergeCells>
  <pageMargins left="0.25" right="0.25" top="0.75" bottom="0.75" header="0.3" footer="0.3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Панова</dc:creator>
  <cp:lastModifiedBy>natawa81edge@gmail.com</cp:lastModifiedBy>
  <cp:lastPrinted>2025-08-23T13:52:49Z</cp:lastPrinted>
  <dcterms:created xsi:type="dcterms:W3CDTF">2024-01-16T09:44:31Z</dcterms:created>
  <dcterms:modified xsi:type="dcterms:W3CDTF">2025-09-03T18:56:22Z</dcterms:modified>
</cp:coreProperties>
</file>